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8_{D6726300-1948-4DCE-BA7F-44B96C6F0FAC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49" i="1" l="1"/>
  <c r="I49" i="1" s="1"/>
  <c r="H48" i="1"/>
  <c r="I48" i="1" s="1"/>
  <c r="H47" i="1"/>
  <c r="I47" i="1" s="1"/>
  <c r="H43" i="1"/>
  <c r="I43" i="1" s="1"/>
  <c r="H42" i="1"/>
  <c r="I42" i="1" s="1"/>
  <c r="H41" i="1"/>
  <c r="I41" i="1" s="1"/>
  <c r="H40" i="1"/>
  <c r="I40" i="1" s="1"/>
  <c r="H39" i="1"/>
  <c r="I39" i="1" s="1"/>
  <c r="H35" i="1"/>
  <c r="I35" i="1" s="1"/>
  <c r="H34" i="1"/>
  <c r="I34" i="1" s="1"/>
  <c r="H33" i="1"/>
  <c r="I33" i="1" s="1"/>
  <c r="H32" i="1"/>
  <c r="I32" i="1" s="1"/>
  <c r="H31" i="1"/>
  <c r="I31" i="1" s="1"/>
  <c r="I30" i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M2" i="1" l="1"/>
  <c r="L2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9" i="1" l="1"/>
  <c r="A40" i="1" s="1"/>
  <c r="A41" i="1" s="1"/>
  <c r="A42" i="1" s="1"/>
  <c r="A43" i="1" s="1"/>
  <c r="A47" i="1" s="1"/>
  <c r="A48" i="1" s="1"/>
  <c r="A49" i="1" s="1"/>
</calcChain>
</file>

<file path=xl/sharedStrings.xml><?xml version="1.0" encoding="utf-8"?>
<sst xmlns="http://schemas.openxmlformats.org/spreadsheetml/2006/main" count="90" uniqueCount="59">
  <si>
    <t>O2 N45 (botella grande)</t>
  </si>
  <si>
    <t>N2 N50 (botella grande)</t>
  </si>
  <si>
    <t>N2 N50 (botella pequeña)</t>
  </si>
  <si>
    <t>N2 Industrial (botella grande)</t>
  </si>
  <si>
    <t>Argón N50 (botella grande)</t>
  </si>
  <si>
    <t>Argón N50 Botella pequeña)</t>
  </si>
  <si>
    <t>Ar Industrial (botella grande)</t>
  </si>
  <si>
    <t>Mezcla 8% CO2 en Argón B50</t>
  </si>
  <si>
    <t>He N50 (botella grande)</t>
  </si>
  <si>
    <t>CO2 Industrial (botella grande)</t>
  </si>
  <si>
    <t>H2 (N50) (botella grande)</t>
  </si>
  <si>
    <t>H2 (N50) (botella pequeña)</t>
  </si>
  <si>
    <t>Consumos 2022</t>
  </si>
  <si>
    <t>Hielo Seco (Pellets CO2)</t>
  </si>
  <si>
    <t>Mezcla 5% H2 en Argón B50</t>
  </si>
  <si>
    <t>Servicio entrega botella pequeña</t>
  </si>
  <si>
    <t>Servicio entrega botella mediana</t>
  </si>
  <si>
    <t>Servicio entrega botella grande</t>
  </si>
  <si>
    <t>Servicio entrega hielo seco</t>
  </si>
  <si>
    <t>Cuota Materias Peligrosas</t>
  </si>
  <si>
    <t>Alquiler de tanque de N2 líquido y cuotas fijas (mensualidades)</t>
  </si>
  <si>
    <t>Cargo por entregas de N2 (entrega)</t>
  </si>
  <si>
    <t>Precio de Nitrógeno líquido en tanque (litro)</t>
  </si>
  <si>
    <t>Precio de Nitrógeno líquido servido en dewar (litro)</t>
  </si>
  <si>
    <t>Precio de entrega de Nitrógeno líquido servido en dewar</t>
  </si>
  <si>
    <t>Helio Líquido  (litros)</t>
  </si>
  <si>
    <t>Oferta económica (Sin IVA)</t>
  </si>
  <si>
    <t>Oferta:</t>
  </si>
  <si>
    <t>Del suministro de los gases comprimidos</t>
  </si>
  <si>
    <t>Del tanque y suministro de nitrógeno líquido</t>
  </si>
  <si>
    <t>Tipo de suministro según la Universidad</t>
  </si>
  <si>
    <t>Servicio entrega Helio líquido</t>
  </si>
  <si>
    <t>Cuota PRE y otros</t>
  </si>
  <si>
    <t>Del suministro del helio líquido</t>
  </si>
  <si>
    <t>Tipo de Suministro según la empresa ofertante (indicar el concepto que aparecerá en la factura si fuera diferente)</t>
  </si>
  <si>
    <t>Unidades</t>
  </si>
  <si>
    <t xml:space="preserve"> €/m3</t>
  </si>
  <si>
    <t xml:space="preserve"> €/Kg</t>
  </si>
  <si>
    <t xml:space="preserve"> €/mes</t>
  </si>
  <si>
    <t xml:space="preserve"> €/Un</t>
  </si>
  <si>
    <t>€/mes</t>
  </si>
  <si>
    <t>€/entrega</t>
  </si>
  <si>
    <t>€/Litro</t>
  </si>
  <si>
    <t>€/envío</t>
  </si>
  <si>
    <t>Los valores de la excel se verificarán por el tribunal.
Solo son editables los precios de la oferta económica.</t>
  </si>
  <si>
    <t>CO2 Industrial botella grande sifón</t>
  </si>
  <si>
    <t>CO2 Industrial B50 calidad alimentaria</t>
  </si>
  <si>
    <t>SO2 N30 (botella pequeña)</t>
  </si>
  <si>
    <t>CO N47 (botella pequeña)</t>
  </si>
  <si>
    <t>CO2 N48 (botella grande)</t>
  </si>
  <si>
    <t>Acetileno (N26) (botella)</t>
  </si>
  <si>
    <t>Alquiler mensual (por botellas)</t>
  </si>
  <si>
    <t xml:space="preserve"> Precio Máximo de licitación (Sin IVA)</t>
  </si>
  <si>
    <t>Resultado de la oferta coste anual</t>
  </si>
  <si>
    <t>O2 Industrial (botella mediana)</t>
  </si>
  <si>
    <t>N2 Industrial (botella mediana)</t>
  </si>
  <si>
    <t>He N60 (botella grande)</t>
  </si>
  <si>
    <t>CO2 N48 (botella mediana)</t>
  </si>
  <si>
    <t>Aire (N50) (botella)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</si>
</sst>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44" fontId="0" fillId="0" borderId="0" xfId="1" applyFont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44" fontId="0" fillId="2" borderId="0" xfId="1" applyFont="1" applyFill="1" applyAlignment="1">
      <alignment horizontal="center" vertical="center" wrapText="1"/>
    </xf>
    <xf numFmtId="0" fontId="0" fillId="4" borderId="0" xfId="0" applyFill="1" applyAlignment="1">
      <alignment vertical="center"/>
    </xf>
    <xf numFmtId="44" fontId="0" fillId="4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4" fontId="0" fillId="0" borderId="0" xfId="1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44" fontId="0" fillId="3" borderId="0" xfId="1" applyFont="1" applyFill="1"/>
    <xf numFmtId="0" fontId="0" fillId="3" borderId="0" xfId="0" applyFill="1" applyAlignment="1">
      <alignment horizontal="center" vertical="center" wrapText="1"/>
    </xf>
    <xf numFmtId="44" fontId="0" fillId="3" borderId="0" xfId="1" applyFont="1" applyFill="1" applyAlignment="1">
      <alignment horizontal="center" vertical="center" wrapText="1"/>
    </xf>
    <xf numFmtId="44" fontId="0" fillId="5" borderId="0" xfId="1" applyFont="1" applyFill="1" applyProtection="1">
      <protection locked="0"/>
    </xf>
    <xf numFmtId="0" fontId="0" fillId="5" borderId="0" xfId="0" applyFill="1" applyProtection="1"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 applyFill="1" applyAlignment="1">
      <alignment horizontal="center"/>
    </xf>
    <xf numFmtId="44" fontId="0" fillId="3" borderId="0" xfId="1" applyFont="1" applyFill="1" applyAlignment="1">
      <alignment horizontal="center"/>
    </xf>
  </cellXfs>
  <cellStyles count="2">
    <cellStyle name="Moneda" xfId="1" builtinId="4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9"/>
  <sheetViews>
    <sheetView tabSelected="1"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C35" sqref="C35"/>
    </sheetView>
  </sheetViews>
  <sheetFormatPr baseColWidth="10" defaultColWidth="9.140625" defaultRowHeight="15" x14ac:dyDescent="0.25"/>
  <cols>
    <col min="1" max="1" width="3" bestFit="1" customWidth="1"/>
    <col min="2" max="2" width="58" bestFit="1" customWidth="1"/>
    <col min="3" max="3" width="58" customWidth="1"/>
    <col min="4" max="4" width="10.140625" style="2" bestFit="1" customWidth="1"/>
    <col min="5" max="5" width="17.42578125" style="24" bestFit="1" customWidth="1"/>
    <col min="6" max="6" width="9.28515625" style="2" bestFit="1" customWidth="1"/>
    <col min="7" max="7" width="10.5703125" style="3" bestFit="1" customWidth="1"/>
    <col min="8" max="8" width="12" style="3" bestFit="1" customWidth="1"/>
    <col min="9" max="9" width="2" hidden="1" customWidth="1"/>
    <col min="10" max="10" width="2.28515625" customWidth="1"/>
    <col min="12" max="12" width="12" bestFit="1" customWidth="1"/>
    <col min="13" max="13" width="14.5703125" bestFit="1" customWidth="1"/>
    <col min="14" max="14" width="49.140625" bestFit="1" customWidth="1"/>
  </cols>
  <sheetData>
    <row r="2" spans="1:14" s="1" customFormat="1" ht="45" x14ac:dyDescent="0.25">
      <c r="A2" s="4"/>
      <c r="B2" s="4" t="s">
        <v>30</v>
      </c>
      <c r="C2" s="4" t="s">
        <v>34</v>
      </c>
      <c r="D2" s="5" t="s">
        <v>12</v>
      </c>
      <c r="E2" s="6" t="s">
        <v>52</v>
      </c>
      <c r="F2" s="5" t="s">
        <v>35</v>
      </c>
      <c r="G2" s="6" t="s">
        <v>26</v>
      </c>
      <c r="H2" s="6" t="s">
        <v>53</v>
      </c>
      <c r="K2" s="7" t="s">
        <v>27</v>
      </c>
      <c r="L2" s="8">
        <f>SUM(H5:H51)</f>
        <v>99107.1</v>
      </c>
      <c r="M2" s="5" t="str">
        <f>IF(SUM(I5:I49)&gt;0,"Fuera de oferta","OK")</f>
        <v>OK</v>
      </c>
      <c r="N2" s="1" t="s">
        <v>44</v>
      </c>
    </row>
    <row r="3" spans="1:14" s="11" customFormat="1" x14ac:dyDescent="0.25">
      <c r="D3" s="12"/>
      <c r="E3" s="13"/>
      <c r="F3" s="12"/>
      <c r="G3" s="13"/>
      <c r="H3" s="13"/>
      <c r="K3" s="9"/>
      <c r="L3" s="10"/>
    </row>
    <row r="4" spans="1:14" s="11" customFormat="1" x14ac:dyDescent="0.25">
      <c r="A4" s="14"/>
      <c r="B4" s="14" t="s">
        <v>28</v>
      </c>
      <c r="C4" s="14"/>
      <c r="D4" s="18"/>
      <c r="E4" s="19"/>
      <c r="F4" s="18"/>
      <c r="G4" s="19"/>
      <c r="H4" s="19"/>
      <c r="K4" s="9"/>
      <c r="L4" s="10"/>
    </row>
    <row r="5" spans="1:14" x14ac:dyDescent="0.25">
      <c r="A5">
        <v>1</v>
      </c>
      <c r="B5" t="s">
        <v>0</v>
      </c>
      <c r="C5" s="21"/>
      <c r="D5" s="2">
        <v>10.6</v>
      </c>
      <c r="E5" s="24">
        <v>25</v>
      </c>
      <c r="F5" s="2" t="s">
        <v>36</v>
      </c>
      <c r="G5" s="20">
        <v>25</v>
      </c>
      <c r="H5" s="3">
        <f>IF(G5="", "Falta dato",IF(G5&gt;E5,"No cumple",D5*G5))</f>
        <v>265</v>
      </c>
      <c r="I5">
        <f>IF(ISNONTEXT(H5),0,1)</f>
        <v>0</v>
      </c>
    </row>
    <row r="6" spans="1:14" x14ac:dyDescent="0.25">
      <c r="A6">
        <f>A5+1</f>
        <v>2</v>
      </c>
      <c r="B6" t="s">
        <v>54</v>
      </c>
      <c r="C6" s="21"/>
      <c r="D6" s="2">
        <v>4.2</v>
      </c>
      <c r="E6" s="24">
        <v>23</v>
      </c>
      <c r="F6" s="2" t="s">
        <v>36</v>
      </c>
      <c r="G6" s="20">
        <v>23</v>
      </c>
      <c r="H6" s="3">
        <f t="shared" ref="H6:H35" si="0">IF(G6="", "Falta dato",IF(G6&gt;E6,"No cumple",D6*G6))</f>
        <v>96.600000000000009</v>
      </c>
      <c r="I6">
        <f t="shared" ref="I6:I35" si="1">IF(ISNONTEXT(H6),0,1)</f>
        <v>0</v>
      </c>
    </row>
    <row r="7" spans="1:14" x14ac:dyDescent="0.25">
      <c r="A7">
        <f t="shared" ref="A7:A35" si="2">A6+1</f>
        <v>3</v>
      </c>
      <c r="B7" t="s">
        <v>1</v>
      </c>
      <c r="C7" s="21"/>
      <c r="D7" s="2">
        <v>188</v>
      </c>
      <c r="E7" s="24">
        <v>12</v>
      </c>
      <c r="F7" s="2" t="s">
        <v>36</v>
      </c>
      <c r="G7" s="20">
        <v>12</v>
      </c>
      <c r="H7" s="3">
        <f t="shared" si="0"/>
        <v>2256</v>
      </c>
      <c r="I7">
        <f t="shared" si="1"/>
        <v>0</v>
      </c>
    </row>
    <row r="8" spans="1:14" x14ac:dyDescent="0.25">
      <c r="A8">
        <f t="shared" si="2"/>
        <v>4</v>
      </c>
      <c r="B8" t="s">
        <v>2</v>
      </c>
      <c r="C8" s="21"/>
      <c r="D8" s="2">
        <v>3.8</v>
      </c>
      <c r="E8" s="24">
        <v>30</v>
      </c>
      <c r="F8" s="2" t="s">
        <v>36</v>
      </c>
      <c r="G8" s="20">
        <v>30</v>
      </c>
      <c r="H8" s="3">
        <f t="shared" si="0"/>
        <v>114</v>
      </c>
      <c r="I8">
        <f t="shared" si="1"/>
        <v>0</v>
      </c>
    </row>
    <row r="9" spans="1:14" x14ac:dyDescent="0.25">
      <c r="A9">
        <f t="shared" si="2"/>
        <v>5</v>
      </c>
      <c r="B9" t="s">
        <v>3</v>
      </c>
      <c r="C9" s="21"/>
      <c r="D9" s="2">
        <v>47</v>
      </c>
      <c r="E9" s="24">
        <v>5</v>
      </c>
      <c r="F9" s="2" t="s">
        <v>36</v>
      </c>
      <c r="G9" s="20">
        <v>5</v>
      </c>
      <c r="H9" s="3">
        <f t="shared" si="0"/>
        <v>235</v>
      </c>
      <c r="I9">
        <f t="shared" si="1"/>
        <v>0</v>
      </c>
    </row>
    <row r="10" spans="1:14" x14ac:dyDescent="0.25">
      <c r="A10">
        <f t="shared" si="2"/>
        <v>6</v>
      </c>
      <c r="B10" t="s">
        <v>55</v>
      </c>
      <c r="C10" s="21"/>
      <c r="D10" s="2">
        <v>3.8</v>
      </c>
      <c r="E10" s="24">
        <v>19</v>
      </c>
      <c r="F10" s="2" t="s">
        <v>36</v>
      </c>
      <c r="G10" s="20">
        <v>19</v>
      </c>
      <c r="H10" s="3">
        <f t="shared" si="0"/>
        <v>72.2</v>
      </c>
      <c r="I10">
        <f t="shared" si="1"/>
        <v>0</v>
      </c>
    </row>
    <row r="11" spans="1:14" x14ac:dyDescent="0.25">
      <c r="A11">
        <f t="shared" si="2"/>
        <v>7</v>
      </c>
      <c r="B11" t="s">
        <v>4</v>
      </c>
      <c r="C11" s="21"/>
      <c r="D11" s="2">
        <v>640</v>
      </c>
      <c r="E11" s="24">
        <v>14</v>
      </c>
      <c r="F11" s="2" t="s">
        <v>36</v>
      </c>
      <c r="G11" s="20">
        <v>14</v>
      </c>
      <c r="H11" s="3">
        <f t="shared" si="0"/>
        <v>8960</v>
      </c>
      <c r="I11">
        <f t="shared" si="1"/>
        <v>0</v>
      </c>
    </row>
    <row r="12" spans="1:14" x14ac:dyDescent="0.25">
      <c r="A12">
        <f t="shared" si="2"/>
        <v>8</v>
      </c>
      <c r="B12" t="s">
        <v>5</v>
      </c>
      <c r="C12" s="21"/>
      <c r="D12" s="2">
        <v>6.3</v>
      </c>
      <c r="E12" s="24">
        <v>38</v>
      </c>
      <c r="F12" s="2" t="s">
        <v>36</v>
      </c>
      <c r="G12" s="20">
        <v>38</v>
      </c>
      <c r="H12" s="3">
        <f t="shared" si="0"/>
        <v>239.4</v>
      </c>
      <c r="I12">
        <f t="shared" si="1"/>
        <v>0</v>
      </c>
    </row>
    <row r="13" spans="1:14" x14ac:dyDescent="0.25">
      <c r="A13">
        <f t="shared" si="2"/>
        <v>9</v>
      </c>
      <c r="B13" t="s">
        <v>6</v>
      </c>
      <c r="C13" s="21"/>
      <c r="D13" s="2">
        <v>115.5</v>
      </c>
      <c r="E13" s="24">
        <v>16</v>
      </c>
      <c r="F13" s="2" t="s">
        <v>36</v>
      </c>
      <c r="G13" s="20">
        <v>16</v>
      </c>
      <c r="H13" s="3">
        <f t="shared" si="0"/>
        <v>1848</v>
      </c>
      <c r="I13">
        <f t="shared" si="1"/>
        <v>0</v>
      </c>
    </row>
    <row r="14" spans="1:14" x14ac:dyDescent="0.25">
      <c r="A14">
        <f t="shared" si="2"/>
        <v>10</v>
      </c>
      <c r="B14" t="s">
        <v>7</v>
      </c>
      <c r="C14" s="21"/>
      <c r="D14" s="2">
        <v>11</v>
      </c>
      <c r="E14" s="24">
        <v>15</v>
      </c>
      <c r="F14" s="2" t="s">
        <v>36</v>
      </c>
      <c r="G14" s="20">
        <v>15</v>
      </c>
      <c r="H14" s="3">
        <f t="shared" si="0"/>
        <v>165</v>
      </c>
      <c r="I14">
        <f t="shared" si="1"/>
        <v>0</v>
      </c>
    </row>
    <row r="15" spans="1:14" x14ac:dyDescent="0.25">
      <c r="A15">
        <f t="shared" si="2"/>
        <v>11</v>
      </c>
      <c r="B15" t="s">
        <v>8</v>
      </c>
      <c r="C15" s="21"/>
      <c r="D15" s="2">
        <v>209.3</v>
      </c>
      <c r="E15" s="24">
        <v>70</v>
      </c>
      <c r="F15" s="2" t="s">
        <v>36</v>
      </c>
      <c r="G15" s="20">
        <v>70</v>
      </c>
      <c r="H15" s="3">
        <f t="shared" si="0"/>
        <v>14651</v>
      </c>
      <c r="I15">
        <f t="shared" si="1"/>
        <v>0</v>
      </c>
    </row>
    <row r="16" spans="1:14" x14ac:dyDescent="0.25">
      <c r="A16">
        <f t="shared" si="2"/>
        <v>12</v>
      </c>
      <c r="B16" t="s">
        <v>56</v>
      </c>
      <c r="C16" s="21"/>
      <c r="D16" s="2">
        <v>9.1</v>
      </c>
      <c r="E16" s="24">
        <v>90</v>
      </c>
      <c r="F16" s="2" t="s">
        <v>36</v>
      </c>
      <c r="G16" s="20">
        <v>90</v>
      </c>
      <c r="H16" s="3">
        <f t="shared" si="0"/>
        <v>819</v>
      </c>
      <c r="I16">
        <f t="shared" si="1"/>
        <v>0</v>
      </c>
    </row>
    <row r="17" spans="1:9" x14ac:dyDescent="0.25">
      <c r="A17">
        <f t="shared" si="2"/>
        <v>13</v>
      </c>
      <c r="B17" s="22" t="s">
        <v>49</v>
      </c>
      <c r="C17" s="21"/>
      <c r="D17" s="23">
        <v>35</v>
      </c>
      <c r="E17" s="25">
        <v>15</v>
      </c>
      <c r="F17" s="2" t="s">
        <v>37</v>
      </c>
      <c r="G17" s="20">
        <v>15</v>
      </c>
      <c r="H17" s="3">
        <f t="shared" si="0"/>
        <v>525</v>
      </c>
      <c r="I17">
        <f t="shared" si="1"/>
        <v>0</v>
      </c>
    </row>
    <row r="18" spans="1:9" x14ac:dyDescent="0.25">
      <c r="A18">
        <f t="shared" si="2"/>
        <v>14</v>
      </c>
      <c r="B18" s="22" t="s">
        <v>57</v>
      </c>
      <c r="C18" s="21"/>
      <c r="D18" s="23">
        <v>154</v>
      </c>
      <c r="E18" s="25">
        <v>20</v>
      </c>
      <c r="F18" s="2" t="s">
        <v>37</v>
      </c>
      <c r="G18" s="20">
        <v>20</v>
      </c>
      <c r="H18" s="3">
        <f t="shared" si="0"/>
        <v>3080</v>
      </c>
      <c r="I18">
        <f t="shared" si="1"/>
        <v>0</v>
      </c>
    </row>
    <row r="19" spans="1:9" x14ac:dyDescent="0.25">
      <c r="A19">
        <f t="shared" si="2"/>
        <v>15</v>
      </c>
      <c r="B19" s="22" t="s">
        <v>9</v>
      </c>
      <c r="C19" s="21"/>
      <c r="D19" s="23">
        <v>140</v>
      </c>
      <c r="E19" s="25">
        <v>3.5</v>
      </c>
      <c r="F19" s="2" t="s">
        <v>37</v>
      </c>
      <c r="G19" s="20">
        <v>3.5</v>
      </c>
      <c r="H19" s="3">
        <f t="shared" si="0"/>
        <v>490</v>
      </c>
      <c r="I19">
        <f t="shared" si="1"/>
        <v>0</v>
      </c>
    </row>
    <row r="20" spans="1:9" x14ac:dyDescent="0.25">
      <c r="A20">
        <f t="shared" si="2"/>
        <v>16</v>
      </c>
      <c r="B20" s="22" t="s">
        <v>45</v>
      </c>
      <c r="C20" s="21"/>
      <c r="D20" s="23">
        <v>280</v>
      </c>
      <c r="E20" s="25">
        <v>3.5</v>
      </c>
      <c r="F20" s="2" t="s">
        <v>37</v>
      </c>
      <c r="G20" s="20">
        <v>3.5</v>
      </c>
      <c r="H20" s="3">
        <f t="shared" si="0"/>
        <v>980</v>
      </c>
      <c r="I20">
        <f t="shared" si="1"/>
        <v>0</v>
      </c>
    </row>
    <row r="21" spans="1:9" x14ac:dyDescent="0.25">
      <c r="A21">
        <f t="shared" si="2"/>
        <v>17</v>
      </c>
      <c r="B21" s="22" t="s">
        <v>46</v>
      </c>
      <c r="C21" s="21"/>
      <c r="D21" s="23">
        <v>70</v>
      </c>
      <c r="E21" s="25">
        <v>3.5</v>
      </c>
      <c r="F21" s="2" t="s">
        <v>37</v>
      </c>
      <c r="G21" s="20">
        <v>3.5</v>
      </c>
      <c r="H21" s="3">
        <f t="shared" si="0"/>
        <v>245</v>
      </c>
      <c r="I21">
        <f t="shared" si="1"/>
        <v>0</v>
      </c>
    </row>
    <row r="22" spans="1:9" x14ac:dyDescent="0.25">
      <c r="A22">
        <f t="shared" si="2"/>
        <v>18</v>
      </c>
      <c r="B22" t="s">
        <v>10</v>
      </c>
      <c r="C22" s="21"/>
      <c r="D22" s="2">
        <v>35.200000000000003</v>
      </c>
      <c r="E22" s="24">
        <v>13</v>
      </c>
      <c r="F22" s="2" t="s">
        <v>36</v>
      </c>
      <c r="G22" s="20">
        <v>13</v>
      </c>
      <c r="H22" s="3">
        <f t="shared" si="0"/>
        <v>457.6</v>
      </c>
      <c r="I22">
        <f t="shared" si="1"/>
        <v>0</v>
      </c>
    </row>
    <row r="23" spans="1:9" x14ac:dyDescent="0.25">
      <c r="A23">
        <f t="shared" si="2"/>
        <v>19</v>
      </c>
      <c r="B23" t="s">
        <v>11</v>
      </c>
      <c r="C23" s="21"/>
      <c r="D23" s="2">
        <v>1.8</v>
      </c>
      <c r="E23" s="24">
        <v>35</v>
      </c>
      <c r="F23" s="2" t="s">
        <v>36</v>
      </c>
      <c r="G23" s="20">
        <v>35</v>
      </c>
      <c r="H23" s="3">
        <f t="shared" si="0"/>
        <v>63</v>
      </c>
      <c r="I23">
        <f t="shared" si="1"/>
        <v>0</v>
      </c>
    </row>
    <row r="24" spans="1:9" x14ac:dyDescent="0.25">
      <c r="A24">
        <f t="shared" si="2"/>
        <v>20</v>
      </c>
      <c r="B24" t="s">
        <v>58</v>
      </c>
      <c r="C24" s="21"/>
      <c r="D24" s="2">
        <v>89.1</v>
      </c>
      <c r="E24" s="24">
        <v>18</v>
      </c>
      <c r="F24" s="2" t="s">
        <v>36</v>
      </c>
      <c r="G24" s="20">
        <v>18</v>
      </c>
      <c r="H24" s="3">
        <f t="shared" si="0"/>
        <v>1603.8</v>
      </c>
      <c r="I24">
        <f t="shared" si="1"/>
        <v>0</v>
      </c>
    </row>
    <row r="25" spans="1:9" x14ac:dyDescent="0.25">
      <c r="A25">
        <f t="shared" si="2"/>
        <v>21</v>
      </c>
      <c r="B25" t="s">
        <v>50</v>
      </c>
      <c r="C25" s="21"/>
      <c r="D25" s="2">
        <v>6.5</v>
      </c>
      <c r="E25" s="24">
        <v>30</v>
      </c>
      <c r="F25" s="2" t="s">
        <v>37</v>
      </c>
      <c r="G25" s="20">
        <v>30</v>
      </c>
      <c r="H25" s="3">
        <f t="shared" si="0"/>
        <v>195</v>
      </c>
      <c r="I25">
        <f t="shared" si="1"/>
        <v>0</v>
      </c>
    </row>
    <row r="26" spans="1:9" x14ac:dyDescent="0.25">
      <c r="A26">
        <f t="shared" si="2"/>
        <v>22</v>
      </c>
      <c r="B26" t="s">
        <v>13</v>
      </c>
      <c r="C26" s="21"/>
      <c r="D26" s="2">
        <v>10</v>
      </c>
      <c r="E26" s="24">
        <v>3</v>
      </c>
      <c r="F26" s="2" t="s">
        <v>37</v>
      </c>
      <c r="G26" s="20">
        <v>3</v>
      </c>
      <c r="H26" s="3">
        <f t="shared" si="0"/>
        <v>30</v>
      </c>
      <c r="I26">
        <f t="shared" si="1"/>
        <v>0</v>
      </c>
    </row>
    <row r="27" spans="1:9" x14ac:dyDescent="0.25">
      <c r="A27">
        <f t="shared" si="2"/>
        <v>23</v>
      </c>
      <c r="B27" t="s">
        <v>47</v>
      </c>
      <c r="C27" s="21"/>
      <c r="D27" s="2">
        <v>12</v>
      </c>
      <c r="E27" s="24">
        <v>42</v>
      </c>
      <c r="F27" s="2" t="s">
        <v>37</v>
      </c>
      <c r="G27" s="20">
        <v>42</v>
      </c>
      <c r="H27" s="3">
        <f t="shared" si="0"/>
        <v>504</v>
      </c>
      <c r="I27">
        <f t="shared" si="1"/>
        <v>0</v>
      </c>
    </row>
    <row r="28" spans="1:9" x14ac:dyDescent="0.25">
      <c r="A28">
        <f t="shared" si="2"/>
        <v>24</v>
      </c>
      <c r="B28" t="s">
        <v>48</v>
      </c>
      <c r="C28" s="21"/>
      <c r="D28" s="2">
        <v>1</v>
      </c>
      <c r="E28" s="24">
        <v>375</v>
      </c>
      <c r="F28" s="2" t="s">
        <v>36</v>
      </c>
      <c r="G28" s="20">
        <v>375</v>
      </c>
      <c r="H28" s="3">
        <f t="shared" si="0"/>
        <v>375</v>
      </c>
      <c r="I28">
        <f t="shared" si="1"/>
        <v>0</v>
      </c>
    </row>
    <row r="29" spans="1:9" x14ac:dyDescent="0.25">
      <c r="A29">
        <f t="shared" si="2"/>
        <v>25</v>
      </c>
      <c r="B29" t="s">
        <v>14</v>
      </c>
      <c r="C29" s="21"/>
      <c r="D29" s="2">
        <v>10.6</v>
      </c>
      <c r="E29" s="24">
        <v>30</v>
      </c>
      <c r="F29" s="2" t="s">
        <v>36</v>
      </c>
      <c r="G29" s="20">
        <v>30</v>
      </c>
      <c r="H29" s="3">
        <f t="shared" si="0"/>
        <v>318</v>
      </c>
      <c r="I29">
        <f t="shared" si="1"/>
        <v>0</v>
      </c>
    </row>
    <row r="30" spans="1:9" x14ac:dyDescent="0.25">
      <c r="A30">
        <f t="shared" si="2"/>
        <v>26</v>
      </c>
      <c r="B30" t="s">
        <v>51</v>
      </c>
      <c r="C30" s="21"/>
      <c r="D30" s="2">
        <v>148</v>
      </c>
      <c r="E30" s="24">
        <v>5</v>
      </c>
      <c r="F30" s="2" t="s">
        <v>38</v>
      </c>
      <c r="G30" s="20">
        <v>5</v>
      </c>
      <c r="H30" s="3">
        <f>IF(G30="", "Falta dato",IF(G30&gt;E30,"No cumple",D30*G30*12))</f>
        <v>8880</v>
      </c>
      <c r="I30">
        <f t="shared" si="1"/>
        <v>0</v>
      </c>
    </row>
    <row r="31" spans="1:9" x14ac:dyDescent="0.25">
      <c r="A31">
        <f t="shared" si="2"/>
        <v>27</v>
      </c>
      <c r="B31" t="s">
        <v>15</v>
      </c>
      <c r="C31" s="21"/>
      <c r="D31" s="2">
        <v>5</v>
      </c>
      <c r="E31" s="24">
        <v>15</v>
      </c>
      <c r="F31" s="2" t="s">
        <v>39</v>
      </c>
      <c r="G31" s="20">
        <v>15</v>
      </c>
      <c r="H31" s="3">
        <f t="shared" si="0"/>
        <v>75</v>
      </c>
      <c r="I31">
        <f t="shared" si="1"/>
        <v>0</v>
      </c>
    </row>
    <row r="32" spans="1:9" x14ac:dyDescent="0.25">
      <c r="A32">
        <f t="shared" si="2"/>
        <v>28</v>
      </c>
      <c r="B32" t="s">
        <v>16</v>
      </c>
      <c r="C32" s="21"/>
      <c r="D32" s="2">
        <v>13</v>
      </c>
      <c r="E32" s="24">
        <v>15</v>
      </c>
      <c r="F32" s="2" t="s">
        <v>39</v>
      </c>
      <c r="G32" s="20">
        <v>15</v>
      </c>
      <c r="H32" s="3">
        <f t="shared" si="0"/>
        <v>195</v>
      </c>
      <c r="I32">
        <f t="shared" si="1"/>
        <v>0</v>
      </c>
    </row>
    <row r="33" spans="1:9" x14ac:dyDescent="0.25">
      <c r="A33">
        <f t="shared" si="2"/>
        <v>29</v>
      </c>
      <c r="B33" t="s">
        <v>17</v>
      </c>
      <c r="C33" s="21"/>
      <c r="D33" s="2">
        <v>151</v>
      </c>
      <c r="E33" s="24">
        <v>15</v>
      </c>
      <c r="F33" s="2" t="s">
        <v>39</v>
      </c>
      <c r="G33" s="20">
        <v>15</v>
      </c>
      <c r="H33" s="3">
        <f t="shared" si="0"/>
        <v>2265</v>
      </c>
      <c r="I33">
        <f t="shared" si="1"/>
        <v>0</v>
      </c>
    </row>
    <row r="34" spans="1:9" x14ac:dyDescent="0.25">
      <c r="A34">
        <f t="shared" si="2"/>
        <v>30</v>
      </c>
      <c r="B34" t="s">
        <v>18</v>
      </c>
      <c r="C34" s="21"/>
      <c r="D34" s="2">
        <v>1</v>
      </c>
      <c r="E34" s="24">
        <v>15</v>
      </c>
      <c r="F34" s="2" t="s">
        <v>39</v>
      </c>
      <c r="G34" s="20">
        <v>15</v>
      </c>
      <c r="H34" s="3">
        <f t="shared" si="0"/>
        <v>15</v>
      </c>
      <c r="I34">
        <f t="shared" si="1"/>
        <v>0</v>
      </c>
    </row>
    <row r="35" spans="1:9" x14ac:dyDescent="0.25">
      <c r="A35">
        <f t="shared" si="2"/>
        <v>31</v>
      </c>
      <c r="B35" t="s">
        <v>19</v>
      </c>
      <c r="C35" s="21"/>
      <c r="D35" s="2">
        <v>170</v>
      </c>
      <c r="E35" s="24">
        <v>2</v>
      </c>
      <c r="F35" s="2" t="s">
        <v>39</v>
      </c>
      <c r="G35" s="20">
        <v>2</v>
      </c>
      <c r="H35" s="3">
        <f t="shared" si="0"/>
        <v>340</v>
      </c>
      <c r="I35">
        <f t="shared" si="1"/>
        <v>0</v>
      </c>
    </row>
    <row r="38" spans="1:9" x14ac:dyDescent="0.25">
      <c r="A38" s="15"/>
      <c r="B38" s="15" t="s">
        <v>29</v>
      </c>
      <c r="C38" s="15"/>
      <c r="D38" s="16"/>
      <c r="E38" s="26"/>
      <c r="F38" s="16"/>
      <c r="G38" s="17"/>
      <c r="H38" s="17"/>
    </row>
    <row r="39" spans="1:9" x14ac:dyDescent="0.25">
      <c r="A39">
        <f>A35+1</f>
        <v>32</v>
      </c>
      <c r="B39" t="s">
        <v>20</v>
      </c>
      <c r="C39" s="21"/>
      <c r="D39" s="2">
        <v>12</v>
      </c>
      <c r="E39" s="24">
        <v>400</v>
      </c>
      <c r="F39" s="2" t="s">
        <v>40</v>
      </c>
      <c r="G39" s="20">
        <v>400</v>
      </c>
      <c r="H39" s="3">
        <f t="shared" ref="H39:H43" si="3">IF(G39="", "Falta dato",IF(G39&gt;E39,"No cumple",D39*G39))</f>
        <v>4800</v>
      </c>
      <c r="I39">
        <f t="shared" ref="I39:I43" si="4">IF(ISNONTEXT(H39),0,1)</f>
        <v>0</v>
      </c>
    </row>
    <row r="40" spans="1:9" x14ac:dyDescent="0.25">
      <c r="A40">
        <f t="shared" ref="A40:A43" si="5">A39+1</f>
        <v>33</v>
      </c>
      <c r="B40" t="s">
        <v>21</v>
      </c>
      <c r="C40" s="21"/>
      <c r="D40" s="2">
        <v>10</v>
      </c>
      <c r="E40" s="24">
        <v>100</v>
      </c>
      <c r="F40" s="2" t="s">
        <v>41</v>
      </c>
      <c r="G40" s="20">
        <v>100</v>
      </c>
      <c r="H40" s="3">
        <f t="shared" si="3"/>
        <v>1000</v>
      </c>
      <c r="I40">
        <f t="shared" si="4"/>
        <v>0</v>
      </c>
    </row>
    <row r="41" spans="1:9" x14ac:dyDescent="0.25">
      <c r="A41">
        <f t="shared" si="5"/>
        <v>34</v>
      </c>
      <c r="B41" t="s">
        <v>22</v>
      </c>
      <c r="C41" s="21"/>
      <c r="D41" s="2">
        <v>22195</v>
      </c>
      <c r="E41" s="24">
        <v>0.5</v>
      </c>
      <c r="F41" s="2" t="s">
        <v>42</v>
      </c>
      <c r="G41" s="20">
        <v>0.5</v>
      </c>
      <c r="H41" s="3">
        <f t="shared" si="3"/>
        <v>11097.5</v>
      </c>
      <c r="I41">
        <f t="shared" si="4"/>
        <v>0</v>
      </c>
    </row>
    <row r="42" spans="1:9" x14ac:dyDescent="0.25">
      <c r="A42">
        <f t="shared" si="5"/>
        <v>35</v>
      </c>
      <c r="B42" t="s">
        <v>23</v>
      </c>
      <c r="C42" s="21"/>
      <c r="D42" s="2">
        <v>158</v>
      </c>
      <c r="E42" s="24">
        <v>2</v>
      </c>
      <c r="F42" s="2" t="s">
        <v>42</v>
      </c>
      <c r="G42" s="20">
        <v>2</v>
      </c>
      <c r="H42" s="3">
        <f t="shared" si="3"/>
        <v>316</v>
      </c>
      <c r="I42">
        <f t="shared" si="4"/>
        <v>0</v>
      </c>
    </row>
    <row r="43" spans="1:9" x14ac:dyDescent="0.25">
      <c r="A43">
        <f t="shared" si="5"/>
        <v>36</v>
      </c>
      <c r="B43" t="s">
        <v>24</v>
      </c>
      <c r="C43" s="21"/>
      <c r="D43" s="2">
        <v>6</v>
      </c>
      <c r="E43" s="24">
        <v>50</v>
      </c>
      <c r="F43" s="2" t="s">
        <v>41</v>
      </c>
      <c r="G43" s="20">
        <v>50</v>
      </c>
      <c r="H43" s="3">
        <f t="shared" si="3"/>
        <v>300</v>
      </c>
      <c r="I43">
        <f t="shared" si="4"/>
        <v>0</v>
      </c>
    </row>
    <row r="46" spans="1:9" x14ac:dyDescent="0.25">
      <c r="A46" s="15"/>
      <c r="B46" s="15" t="s">
        <v>33</v>
      </c>
      <c r="C46" s="15"/>
      <c r="D46" s="16"/>
      <c r="E46" s="26"/>
      <c r="F46" s="16"/>
      <c r="G46" s="17"/>
      <c r="H46" s="17"/>
    </row>
    <row r="47" spans="1:9" x14ac:dyDescent="0.25">
      <c r="A47">
        <f>A43+1</f>
        <v>37</v>
      </c>
      <c r="B47" t="s">
        <v>25</v>
      </c>
      <c r="C47" s="21"/>
      <c r="D47" s="2">
        <v>515</v>
      </c>
      <c r="E47" s="24">
        <v>60</v>
      </c>
      <c r="F47" s="2" t="s">
        <v>42</v>
      </c>
      <c r="G47" s="20">
        <v>60</v>
      </c>
      <c r="H47" s="3">
        <f t="shared" ref="H47:H49" si="6">IF(G47="", "Falta dato",IF(G47&gt;E47,"No cumple",D47*G47))</f>
        <v>30900</v>
      </c>
      <c r="I47">
        <f t="shared" ref="I47:I49" si="7">IF(ISNONTEXT(H47),0,1)</f>
        <v>0</v>
      </c>
    </row>
    <row r="48" spans="1:9" x14ac:dyDescent="0.25">
      <c r="A48">
        <f t="shared" ref="A48:A49" si="8">A47+1</f>
        <v>38</v>
      </c>
      <c r="B48" t="s">
        <v>32</v>
      </c>
      <c r="C48" s="21"/>
      <c r="D48" s="2">
        <v>6</v>
      </c>
      <c r="E48" s="24">
        <v>6</v>
      </c>
      <c r="F48" s="2" t="s">
        <v>43</v>
      </c>
      <c r="G48" s="20">
        <v>6</v>
      </c>
      <c r="H48" s="3">
        <f t="shared" si="6"/>
        <v>36</v>
      </c>
      <c r="I48">
        <f t="shared" si="7"/>
        <v>0</v>
      </c>
    </row>
    <row r="49" spans="1:9" x14ac:dyDescent="0.25">
      <c r="A49">
        <f t="shared" si="8"/>
        <v>39</v>
      </c>
      <c r="B49" t="s">
        <v>31</v>
      </c>
      <c r="C49" s="21"/>
      <c r="D49" s="2">
        <v>6</v>
      </c>
      <c r="E49" s="24">
        <v>50</v>
      </c>
      <c r="F49" s="2" t="s">
        <v>41</v>
      </c>
      <c r="G49" s="20">
        <v>50</v>
      </c>
      <c r="H49" s="3">
        <f t="shared" si="6"/>
        <v>300</v>
      </c>
      <c r="I49">
        <f t="shared" si="7"/>
        <v>0</v>
      </c>
    </row>
  </sheetData>
  <sheetProtection algorithmName="SHA-512" hashValue="+RTkDMiuPPMn/g+Io6H6v7xMBjqIygFUoylOfQIWcaLKVpKWFwZfukG6Vn+o5rKHH9VNX+2mH7j1inuW/QL6kg==" saltValue="xQ0Ve7fhpqjg/QAH7pbObg==" spinCount="100000" sheet="1" selectLockedCells="1"/>
  <conditionalFormatting sqref="M2">
    <cfRule type="containsText" dxfId="0" priority="1" operator="containsText" text="Fuera">
      <formula>NOT(ISERROR(SEARCH("Fuera",M2)))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2023-05-19T07:21:25Z</dcterms:modified>
</cp:coreProperties>
</file>